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225" windowWidth="15120" windowHeight="7890" tabRatio="820"/>
  </bookViews>
  <sheets>
    <sheet name="Вставки в Двери-Купе" sheetId="1" r:id="rId1"/>
  </sheets>
  <definedNames>
    <definedName name="Рамка">#REF!</definedName>
  </definedNames>
  <calcPr calcId="144525" refMode="R1C1"/>
</workbook>
</file>

<file path=xl/calcChain.xml><?xml version="1.0" encoding="utf-8"?>
<calcChain xmlns="http://schemas.openxmlformats.org/spreadsheetml/2006/main">
  <c r="B40" i="1" l="1"/>
  <c r="B39" i="1"/>
  <c r="B38" i="1"/>
  <c r="B31" i="1"/>
  <c r="E31" i="1" s="1"/>
  <c r="B23" i="1"/>
  <c r="B19" i="1"/>
  <c r="B15" i="1"/>
  <c r="H15" i="1" s="1"/>
  <c r="B22" i="1"/>
  <c r="C22" i="1" s="1"/>
  <c r="B18" i="1"/>
  <c r="B14" i="1"/>
  <c r="B32" i="1"/>
  <c r="E32" i="1" s="1"/>
  <c r="B30" i="1"/>
  <c r="E30" i="1" s="1"/>
  <c r="I39" i="1"/>
  <c r="I40" i="1"/>
  <c r="I38" i="1"/>
  <c r="I35" i="1"/>
  <c r="I36" i="1"/>
  <c r="I34" i="1"/>
  <c r="I31" i="1"/>
  <c r="I32" i="1"/>
  <c r="I30" i="1"/>
  <c r="H39" i="1"/>
  <c r="H40" i="1"/>
  <c r="H38" i="1"/>
  <c r="H35" i="1"/>
  <c r="H36" i="1"/>
  <c r="H34" i="1"/>
  <c r="H31" i="1"/>
  <c r="H32" i="1"/>
  <c r="H30" i="1"/>
  <c r="D31" i="1"/>
  <c r="G39" i="1"/>
  <c r="G40" i="1"/>
  <c r="G38" i="1"/>
  <c r="G35" i="1"/>
  <c r="G36" i="1"/>
  <c r="G34" i="1"/>
  <c r="G31" i="1"/>
  <c r="G32" i="1"/>
  <c r="G30" i="1"/>
  <c r="C31" i="1"/>
  <c r="G23" i="1"/>
  <c r="B21" i="1"/>
  <c r="B17" i="1"/>
  <c r="B13" i="1"/>
  <c r="H13" i="1" s="1"/>
  <c r="H21" i="1"/>
  <c r="H18" i="1"/>
  <c r="H19" i="1"/>
  <c r="H17" i="1"/>
  <c r="H14" i="1"/>
  <c r="G21" i="1"/>
  <c r="G18" i="1"/>
  <c r="G19" i="1"/>
  <c r="G17" i="1"/>
  <c r="G14" i="1"/>
  <c r="F23" i="1"/>
  <c r="F21" i="1"/>
  <c r="F18" i="1"/>
  <c r="F19" i="1"/>
  <c r="F17" i="1"/>
  <c r="F14" i="1"/>
  <c r="E23" i="1"/>
  <c r="E21" i="1"/>
  <c r="E18" i="1"/>
  <c r="E19" i="1"/>
  <c r="E17" i="1"/>
  <c r="E14" i="1"/>
  <c r="D23" i="1"/>
  <c r="D21" i="1"/>
  <c r="D18" i="1"/>
  <c r="D19" i="1"/>
  <c r="D17" i="1"/>
  <c r="D14" i="1"/>
  <c r="D13" i="1"/>
  <c r="C23" i="1"/>
  <c r="C21" i="1"/>
  <c r="C18" i="1"/>
  <c r="C19" i="1"/>
  <c r="C17" i="1"/>
  <c r="C14" i="1"/>
  <c r="C13" i="1"/>
  <c r="F22" i="1" l="1"/>
  <c r="G22" i="1"/>
  <c r="D22" i="1"/>
  <c r="E22" i="1"/>
  <c r="H22" i="1"/>
  <c r="C32" i="1"/>
  <c r="D32" i="1"/>
  <c r="C30" i="1"/>
  <c r="D30" i="1"/>
  <c r="H23" i="1"/>
  <c r="C15" i="1"/>
  <c r="D15" i="1"/>
  <c r="E15" i="1"/>
  <c r="F15" i="1"/>
  <c r="G15" i="1"/>
  <c r="E13" i="1"/>
  <c r="F13" i="1"/>
  <c r="G13" i="1"/>
  <c r="F32" i="1"/>
  <c r="F31" i="1"/>
  <c r="F30" i="1"/>
  <c r="B34" i="1" l="1"/>
  <c r="F34" i="1"/>
  <c r="F38" i="1" s="1"/>
  <c r="F35" i="1"/>
  <c r="F39" i="1" s="1"/>
  <c r="B36" i="1"/>
  <c r="F36" i="1"/>
  <c r="F40" i="1" s="1"/>
  <c r="B35" i="1"/>
  <c r="D36" i="1" l="1"/>
  <c r="E36" i="1"/>
  <c r="C36" i="1"/>
  <c r="C35" i="1"/>
  <c r="E35" i="1"/>
  <c r="D35" i="1"/>
  <c r="D34" i="1"/>
  <c r="C34" i="1"/>
  <c r="E34" i="1"/>
  <c r="D40" i="1" l="1"/>
  <c r="E40" i="1"/>
  <c r="C40" i="1"/>
  <c r="C39" i="1"/>
  <c r="D39" i="1"/>
  <c r="E39" i="1"/>
  <c r="C38" i="1"/>
  <c r="E38" i="1"/>
  <c r="D38" i="1"/>
</calcChain>
</file>

<file path=xl/sharedStrings.xml><?xml version="1.0" encoding="utf-8"?>
<sst xmlns="http://schemas.openxmlformats.org/spreadsheetml/2006/main" count="76" uniqueCount="47">
  <si>
    <t>МДФ 19 мм</t>
  </si>
  <si>
    <t>МДФ 22 мм</t>
  </si>
  <si>
    <t>e-mail: at-mebel.fasad@mail.ru  сайт:at-mebel.ru</t>
  </si>
  <si>
    <t>ПАТИНА</t>
  </si>
  <si>
    <t>ВЫСОКИЙ ГЛЯНЕЦ</t>
  </si>
  <si>
    <t>Категории и Типы фрезеровок</t>
  </si>
  <si>
    <t>т.211-00-33, 211-38-18</t>
  </si>
  <si>
    <t>МДФ 10,16 мм (ламинированная)</t>
  </si>
  <si>
    <t>Цвета патины</t>
  </si>
  <si>
    <t xml:space="preserve">Серебро, серебро КРУПНОЕ, золото, золото розовое, темно-коричневая, светло-коричневая, черная, голубая, белая, розовая, серая, светло-зеленая, темно-зеленая, красно-коричневая, бежевая </t>
  </si>
  <si>
    <t>Тип 1</t>
  </si>
  <si>
    <t>Тип 2</t>
  </si>
  <si>
    <t>Тип3</t>
  </si>
  <si>
    <t>Тип 3</t>
  </si>
  <si>
    <t xml:space="preserve">Категория 7  </t>
  </si>
  <si>
    <t>Покрытие Пленка ПВХ</t>
  </si>
  <si>
    <t xml:space="preserve">Доплаты </t>
  </si>
  <si>
    <t xml:space="preserve">   </t>
  </si>
  <si>
    <t>МАТОВЫЙ ЛАК</t>
  </si>
  <si>
    <t xml:space="preserve">454008 г. Челябинск, ул. Автодорожная 7а                                    </t>
  </si>
  <si>
    <t>Розничный прайс +15% от оптового</t>
  </si>
  <si>
    <r>
      <rPr>
        <b/>
        <sz val="22"/>
        <rFont val="Times New Roman"/>
        <family val="1"/>
        <charset val="204"/>
      </rPr>
      <t>Категория 1</t>
    </r>
    <r>
      <rPr>
        <b/>
        <sz val="20"/>
        <rFont val="Times New Roman"/>
        <family val="1"/>
        <charset val="204"/>
      </rPr>
      <t xml:space="preserve"> </t>
    </r>
  </si>
  <si>
    <r>
      <rPr>
        <b/>
        <sz val="22"/>
        <rFont val="Times New Roman"/>
        <family val="1"/>
        <charset val="204"/>
      </rPr>
      <t xml:space="preserve">Категория 2 </t>
    </r>
    <r>
      <rPr>
        <b/>
        <sz val="20"/>
        <rFont val="Times New Roman"/>
        <family val="1"/>
        <charset val="204"/>
      </rPr>
      <t/>
    </r>
  </si>
  <si>
    <r>
      <rPr>
        <b/>
        <sz val="22"/>
        <rFont val="Times New Roman"/>
        <family val="1"/>
        <charset val="204"/>
      </rPr>
      <t xml:space="preserve">Категория 3 </t>
    </r>
    <r>
      <rPr>
        <b/>
        <sz val="15"/>
        <rFont val="Times New Roman"/>
        <family val="1"/>
        <charset val="204"/>
      </rPr>
      <t/>
    </r>
  </si>
  <si>
    <r>
      <rPr>
        <b/>
        <sz val="22"/>
        <rFont val="Times New Roman"/>
        <family val="1"/>
        <charset val="204"/>
      </rPr>
      <t xml:space="preserve">Категория 4   </t>
    </r>
    <r>
      <rPr>
        <b/>
        <sz val="15"/>
        <rFont val="Times New Roman"/>
        <family val="1"/>
        <charset val="204"/>
      </rPr>
      <t/>
    </r>
  </si>
  <si>
    <t xml:space="preserve">Категория 5 </t>
  </si>
  <si>
    <t xml:space="preserve">Категория 6 </t>
  </si>
  <si>
    <t>ДП 001, ДП 002,ДП 003,ДП 004,ДП 005,ДП 011,ДП 012,ДП 013,ДП 014,ДП 021,ДП 022,ДП 023,ДП 030,ДП 031,ДП 032,ДП 033,ДП 034,ДП 035,ДП 036,</t>
  </si>
  <si>
    <t>ДП 040, ДП 041,</t>
  </si>
  <si>
    <t xml:space="preserve">В случае заказа  фасадов одного цвета плёнки общей площадью от 0,5 м2 до 1 м2  - оплата производится как за 1 м2, менее 0,5 м2-оплата производится как за 0,5 м2. </t>
  </si>
  <si>
    <t>Заказ панелей с переходом рисунка  -плюс 30% ( предоставление чертежа обязательно)</t>
  </si>
  <si>
    <t>+1300 руб за м.кв</t>
  </si>
  <si>
    <t>+2900 руб за м.кв</t>
  </si>
  <si>
    <t>+2500 руб за м.кв</t>
  </si>
  <si>
    <t>Оптовый прайс на панели декоративные.</t>
  </si>
  <si>
    <t>Стоимость панелей  (цена указана за 1 м2).</t>
  </si>
  <si>
    <t>Покрытие Эмаль</t>
  </si>
  <si>
    <t>Глянец</t>
  </si>
  <si>
    <t>Матовый</t>
  </si>
  <si>
    <r>
      <rPr>
        <b/>
        <sz val="22"/>
        <rFont val="Times New Roman"/>
        <family val="1"/>
        <charset val="204"/>
      </rPr>
      <t>Категория 0</t>
    </r>
    <r>
      <rPr>
        <b/>
        <sz val="20"/>
        <rFont val="Times New Roman"/>
        <family val="1"/>
        <charset val="204"/>
      </rPr>
      <t xml:space="preserve"> </t>
    </r>
  </si>
  <si>
    <r>
      <rPr>
        <b/>
        <sz val="22"/>
        <rFont val="Times New Roman"/>
        <family val="1"/>
        <charset val="204"/>
      </rPr>
      <t xml:space="preserve">Категория 1 </t>
    </r>
    <r>
      <rPr>
        <b/>
        <sz val="20"/>
        <rFont val="Times New Roman"/>
        <family val="1"/>
        <charset val="204"/>
      </rPr>
      <t/>
    </r>
  </si>
  <si>
    <r>
      <rPr>
        <b/>
        <sz val="22"/>
        <rFont val="Times New Roman"/>
        <family val="1"/>
        <charset val="204"/>
      </rPr>
      <t xml:space="preserve">Категория 2 </t>
    </r>
    <r>
      <rPr>
        <b/>
        <sz val="15"/>
        <rFont val="Times New Roman"/>
        <family val="1"/>
        <charset val="204"/>
      </rPr>
      <t/>
    </r>
  </si>
  <si>
    <r>
      <rPr>
        <b/>
        <sz val="22"/>
        <rFont val="Times New Roman"/>
        <family val="1"/>
        <charset val="204"/>
      </rPr>
      <t xml:space="preserve">Категория 3  </t>
    </r>
    <r>
      <rPr>
        <b/>
        <sz val="15"/>
        <rFont val="Times New Roman"/>
        <family val="1"/>
        <charset val="204"/>
      </rPr>
      <t/>
    </r>
  </si>
  <si>
    <t xml:space="preserve">Патина </t>
  </si>
  <si>
    <t>+1500 руб за м.кв</t>
  </si>
  <si>
    <t>ДП 042, ДП 043, ДП 050,ДП 051,ДП 052,ДП 053,ДП 054,ДП 055, ДП056, ДП 060,ДП 061.</t>
  </si>
  <si>
    <t>По состоянию на 16.08.2021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</si>
</sst>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5"/>
      <name val="Times New Roman"/>
      <family val="1"/>
      <charset val="204"/>
    </font>
    <font>
      <sz val="24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4"/>
      <color rgb="FFC00000"/>
      <name val="Times New Roman"/>
      <family val="1"/>
      <charset val="204"/>
    </font>
    <font>
      <u/>
      <sz val="22"/>
      <color indexed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114">
    <xf numFmtId="0" fontId="0" fillId="0" borderId="0" xfId="0"/>
    <xf numFmtId="0" fontId="7" fillId="0" borderId="15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/>
    </xf>
    <xf numFmtId="0" fontId="12" fillId="0" borderId="6" xfId="0" applyFont="1" applyBorder="1"/>
    <xf numFmtId="0" fontId="12" fillId="0" borderId="10" xfId="0" applyFont="1" applyBorder="1"/>
    <xf numFmtId="0" fontId="7" fillId="0" borderId="15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/>
    </xf>
    <xf numFmtId="0" fontId="9" fillId="0" borderId="0" xfId="0" applyFont="1"/>
    <xf numFmtId="0" fontId="4" fillId="0" borderId="0" xfId="0" applyFont="1" applyBorder="1" applyAlignment="1"/>
    <xf numFmtId="0" fontId="6" fillId="0" borderId="2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Border="1" applyAlignment="1"/>
    <xf numFmtId="0" fontId="9" fillId="0" borderId="0" xfId="0" applyFont="1" applyBorder="1"/>
    <xf numFmtId="0" fontId="5" fillId="2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right"/>
    </xf>
    <xf numFmtId="0" fontId="20" fillId="0" borderId="9" xfId="0" applyFont="1" applyFill="1" applyBorder="1" applyAlignment="1">
      <alignment horizontal="right"/>
    </xf>
    <xf numFmtId="0" fontId="20" fillId="0" borderId="7" xfId="0" applyFont="1" applyBorder="1"/>
    <xf numFmtId="0" fontId="20" fillId="0" borderId="6" xfId="0" applyFont="1" applyBorder="1"/>
    <xf numFmtId="0" fontId="20" fillId="3" borderId="5" xfId="0" applyFont="1" applyFill="1" applyBorder="1"/>
    <xf numFmtId="0" fontId="20" fillId="0" borderId="11" xfId="0" applyFont="1" applyBorder="1"/>
    <xf numFmtId="0" fontId="20" fillId="0" borderId="10" xfId="0" applyFont="1" applyBorder="1"/>
    <xf numFmtId="0" fontId="20" fillId="3" borderId="9" xfId="0" applyFont="1" applyFill="1" applyBorder="1"/>
    <xf numFmtId="0" fontId="20" fillId="3" borderId="11" xfId="0" applyFont="1" applyFill="1" applyBorder="1"/>
    <xf numFmtId="0" fontId="9" fillId="0" borderId="0" xfId="0" applyFont="1" applyBorder="1"/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6" fillId="0" borderId="15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12" fillId="0" borderId="5" xfId="0" applyFont="1" applyBorder="1"/>
    <xf numFmtId="0" fontId="15" fillId="0" borderId="0" xfId="0" applyFont="1" applyBorder="1" applyAlignment="1">
      <alignment wrapText="1"/>
    </xf>
    <xf numFmtId="0" fontId="16" fillId="0" borderId="0" xfId="0" applyFont="1" applyBorder="1" applyAlignment="1"/>
    <xf numFmtId="0" fontId="1" fillId="0" borderId="0" xfId="0" applyFont="1" applyBorder="1" applyAlignment="1">
      <alignment wrapText="1" shrinkToFit="1"/>
    </xf>
    <xf numFmtId="0" fontId="16" fillId="0" borderId="0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20" fillId="0" borderId="7" xfId="0" applyFont="1" applyFill="1" applyBorder="1"/>
    <xf numFmtId="0" fontId="20" fillId="0" borderId="6" xfId="0" applyFont="1" applyFill="1" applyBorder="1"/>
    <xf numFmtId="0" fontId="20" fillId="0" borderId="11" xfId="0" applyFont="1" applyFill="1" applyBorder="1"/>
    <xf numFmtId="0" fontId="13" fillId="0" borderId="0" xfId="0" applyFont="1" applyAlignment="1">
      <alignment horizontal="center"/>
    </xf>
    <xf numFmtId="0" fontId="21" fillId="0" borderId="0" xfId="0" applyFont="1"/>
    <xf numFmtId="0" fontId="12" fillId="0" borderId="0" xfId="0" applyFont="1" applyBorder="1"/>
    <xf numFmtId="0" fontId="20" fillId="0" borderId="0" xfId="0" applyFont="1" applyBorder="1"/>
    <xf numFmtId="0" fontId="20" fillId="3" borderId="0" xfId="0" applyFont="1" applyFill="1" applyBorder="1"/>
    <xf numFmtId="49" fontId="10" fillId="2" borderId="0" xfId="0" applyNumberFormat="1" applyFont="1" applyFill="1" applyBorder="1" applyAlignment="1">
      <alignment horizontal="center" vertical="center" textRotation="90" wrapText="1"/>
    </xf>
    <xf numFmtId="49" fontId="10" fillId="4" borderId="0" xfId="0" applyNumberFormat="1" applyFont="1" applyFill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right"/>
    </xf>
    <xf numFmtId="0" fontId="20" fillId="0" borderId="5" xfId="0" applyFont="1" applyBorder="1"/>
    <xf numFmtId="49" fontId="10" fillId="4" borderId="0" xfId="0" applyNumberFormat="1" applyFont="1" applyFill="1" applyBorder="1" applyAlignment="1">
      <alignment vertical="center" textRotation="90" wrapText="1"/>
    </xf>
    <xf numFmtId="0" fontId="12" fillId="0" borderId="24" xfId="0" applyFont="1" applyBorder="1"/>
    <xf numFmtId="0" fontId="20" fillId="0" borderId="14" xfId="0" applyFont="1" applyBorder="1"/>
    <xf numFmtId="0" fontId="6" fillId="2" borderId="25" xfId="0" applyFont="1" applyFill="1" applyBorder="1" applyAlignment="1"/>
    <xf numFmtId="0" fontId="6" fillId="2" borderId="26" xfId="0" applyFont="1" applyFill="1" applyBorder="1" applyAlignment="1"/>
    <xf numFmtId="0" fontId="6" fillId="2" borderId="27" xfId="0" applyFont="1" applyFill="1" applyBorder="1" applyAlignment="1"/>
    <xf numFmtId="0" fontId="7" fillId="0" borderId="3" xfId="0" applyFont="1" applyBorder="1" applyAlignment="1">
      <alignment horizontal="justify"/>
    </xf>
    <xf numFmtId="0" fontId="6" fillId="0" borderId="29" xfId="0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/>
    </xf>
    <xf numFmtId="0" fontId="12" fillId="0" borderId="25" xfId="0" applyFont="1" applyBorder="1"/>
    <xf numFmtId="0" fontId="7" fillId="0" borderId="20" xfId="0" applyFont="1" applyBorder="1" applyAlignment="1">
      <alignment horizontal="center" vertical="center" wrapText="1" shrinkToFit="1"/>
    </xf>
    <xf numFmtId="0" fontId="20" fillId="0" borderId="6" xfId="0" applyFont="1" applyFill="1" applyBorder="1" applyAlignment="1">
      <alignment horizontal="right"/>
    </xf>
    <xf numFmtId="0" fontId="20" fillId="0" borderId="28" xfId="0" applyFont="1" applyBorder="1"/>
    <xf numFmtId="0" fontId="7" fillId="0" borderId="31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right"/>
    </xf>
    <xf numFmtId="49" fontId="10" fillId="2" borderId="28" xfId="0" applyNumberFormat="1" applyFont="1" applyFill="1" applyBorder="1" applyAlignment="1">
      <alignment vertical="center" textRotation="90" wrapText="1"/>
    </xf>
    <xf numFmtId="0" fontId="20" fillId="4" borderId="28" xfId="0" applyNumberFormat="1" applyFont="1" applyFill="1" applyBorder="1" applyAlignment="1">
      <alignment horizontal="right" vertical="center" wrapText="1"/>
    </xf>
    <xf numFmtId="0" fontId="20" fillId="3" borderId="6" xfId="0" applyFont="1" applyFill="1" applyBorder="1"/>
    <xf numFmtId="0" fontId="20" fillId="2" borderId="28" xfId="0" applyNumberFormat="1" applyFont="1" applyFill="1" applyBorder="1" applyAlignment="1">
      <alignment horizontal="right" vertical="center" wrapText="1"/>
    </xf>
    <xf numFmtId="0" fontId="20" fillId="0" borderId="24" xfId="0" applyFont="1" applyBorder="1"/>
    <xf numFmtId="0" fontId="8" fillId="4" borderId="0" xfId="0" applyFont="1" applyFill="1" applyBorder="1" applyAlignment="1">
      <alignment horizontal="justify"/>
    </xf>
    <xf numFmtId="0" fontId="7" fillId="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5" fillId="0" borderId="0" xfId="0" applyFont="1" applyAlignment="1">
      <alignment horizontal="center" wrapText="1" shrinkToFit="1"/>
    </xf>
    <xf numFmtId="0" fontId="15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0" fillId="2" borderId="16" xfId="0" applyNumberFormat="1" applyFont="1" applyFill="1" applyBorder="1" applyAlignment="1">
      <alignment horizontal="center" vertical="center" textRotation="90" wrapText="1"/>
    </xf>
    <xf numFmtId="49" fontId="10" fillId="2" borderId="18" xfId="0" applyNumberFormat="1" applyFont="1" applyFill="1" applyBorder="1" applyAlignment="1">
      <alignment horizontal="center" vertical="center" textRotation="90" wrapText="1"/>
    </xf>
    <xf numFmtId="49" fontId="10" fillId="2" borderId="34" xfId="0" applyNumberFormat="1" applyFont="1" applyFill="1" applyBorder="1" applyAlignment="1">
      <alignment horizontal="center" vertical="center" textRotation="90" wrapText="1"/>
    </xf>
    <xf numFmtId="49" fontId="10" fillId="2" borderId="35" xfId="0" applyNumberFormat="1" applyFont="1" applyFill="1" applyBorder="1" applyAlignment="1">
      <alignment horizontal="center" vertical="center" textRotation="90" wrapText="1"/>
    </xf>
    <xf numFmtId="49" fontId="10" fillId="4" borderId="0" xfId="0" applyNumberFormat="1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0" borderId="0" xfId="0" applyFont="1" applyBorder="1"/>
    <xf numFmtId="49" fontId="10" fillId="2" borderId="19" xfId="0" applyNumberFormat="1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 shrinkToFit="1"/>
    </xf>
    <xf numFmtId="0" fontId="17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7" fillId="0" borderId="0" xfId="0" applyFont="1" applyBorder="1" applyAlignment="1">
      <alignment horizontal="justify"/>
    </xf>
    <xf numFmtId="0" fontId="8" fillId="0" borderId="0" xfId="0" applyFont="1" applyBorder="1" applyAlignment="1">
      <alignment horizontal="justify"/>
    </xf>
    <xf numFmtId="0" fontId="16" fillId="0" borderId="0" xfId="0" applyFont="1" applyBorder="1" applyAlignment="1">
      <alignment horizontal="left" wrapText="1"/>
    </xf>
    <xf numFmtId="49" fontId="10" fillId="2" borderId="23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18" fillId="0" borderId="0" xfId="1" applyNumberFormat="1" applyFont="1" applyBorder="1" applyAlignment="1" applyProtection="1">
      <alignment horizontal="left" vertical="justify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Border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1452563</xdr:colOff>
      <xdr:row>1</xdr:row>
      <xdr:rowOff>-1</xdr:rowOff>
    </xdr:from>
    <xdr:to>
      <xdr:col>9</xdr:col>
      <xdr:colOff>1446070</xdr:colOff>
      <xdr:row>4</xdr:row>
      <xdr:rowOff>190499</xdr:rowOff>
    </xdr:to>
    <xdr:pic>
      <xdr:nvPicPr>
        <xdr:cNvPr id="4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20563" y="357187"/>
          <a:ext cx="868507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t-mebel.fasad@mail.ru" TargetMode="External"/><Relationship Id="rId1" Type="http://schemas.openxmlformats.org/officeDocument/2006/relationships/hyperlink" Target="mailto:at-mebel.fasad@mai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54"/>
  <sheetViews>
    <sheetView tabSelected="1" zoomScale="40" zoomScaleNormal="40" workbookViewId="0">
      <selection activeCell="Q2" sqref="Q2"/>
    </sheetView>
  </sheetViews>
  <sheetFormatPr defaultRowHeight="28.5" x14ac:dyDescent="0.45"/>
  <cols>
    <col min="1" max="1" width="41.5703125" customWidth="1"/>
    <col min="2" max="6" width="29.7109375" customWidth="1"/>
    <col min="7" max="9" width="33.5703125" customWidth="1"/>
    <col min="10" max="10" width="37.140625" customWidth="1"/>
    <col min="11" max="11" width="32" customWidth="1"/>
    <col min="12" max="12" width="0.42578125" hidden="1" customWidth="1"/>
    <col min="15" max="28" width="15.28515625" style="112" customWidth="1"/>
  </cols>
  <sheetData>
    <row r="1" spans="1:14" x14ac:dyDescent="0.45">
      <c r="A1" s="107" t="s">
        <v>19</v>
      </c>
      <c r="B1" s="107"/>
      <c r="C1" s="107"/>
      <c r="D1" s="10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45">
      <c r="A2" s="107" t="s">
        <v>6</v>
      </c>
      <c r="B2" s="107"/>
      <c r="C2" s="107"/>
      <c r="D2" s="8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4" customHeight="1" x14ac:dyDescent="0.45">
      <c r="A3" s="108" t="s">
        <v>2</v>
      </c>
      <c r="B3" s="108"/>
      <c r="C3" s="108"/>
      <c r="D3" s="10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61.5" customHeight="1" x14ac:dyDescent="0.4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61.5" customHeight="1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7" t="s">
        <v>46</v>
      </c>
      <c r="L5" s="77"/>
      <c r="M5" s="7"/>
      <c r="N5" s="7"/>
    </row>
    <row r="6" spans="1:14" ht="15" customHeight="1" x14ac:dyDescent="0.45">
      <c r="A6" s="109" t="s">
        <v>34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7"/>
      <c r="N6" s="7"/>
    </row>
    <row r="7" spans="1:14" ht="15" customHeight="1" x14ac:dyDescent="0.4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7"/>
      <c r="N7" s="7"/>
    </row>
    <row r="8" spans="1:14" ht="32.25" customHeight="1" x14ac:dyDescent="0.45">
      <c r="A8" s="110" t="s">
        <v>20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4"/>
      <c r="M8" s="7"/>
      <c r="N8" s="7"/>
    </row>
    <row r="9" spans="1:14" ht="33" customHeight="1" x14ac:dyDescent="0.45">
      <c r="A9" s="102" t="s">
        <v>15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4"/>
      <c r="M9" s="7"/>
      <c r="N9" s="7"/>
    </row>
    <row r="10" spans="1:14" ht="64.5" customHeight="1" thickBot="1" x14ac:dyDescent="0.5">
      <c r="A10" s="103" t="s">
        <v>35</v>
      </c>
      <c r="B10" s="103"/>
      <c r="C10" s="103"/>
      <c r="D10" s="103"/>
      <c r="E10" s="104"/>
      <c r="F10" s="104"/>
      <c r="G10" s="104"/>
      <c r="H10" s="104"/>
      <c r="I10" s="104"/>
      <c r="J10" s="104"/>
      <c r="K10" s="104"/>
      <c r="L10" s="7"/>
      <c r="M10" s="7"/>
      <c r="N10" s="7"/>
    </row>
    <row r="11" spans="1:14" ht="141" customHeight="1" thickBot="1" x14ac:dyDescent="0.5">
      <c r="A11" s="9" t="s">
        <v>5</v>
      </c>
      <c r="B11" s="5" t="s">
        <v>21</v>
      </c>
      <c r="C11" s="1" t="s">
        <v>22</v>
      </c>
      <c r="D11" s="1" t="s">
        <v>23</v>
      </c>
      <c r="E11" s="1" t="s">
        <v>24</v>
      </c>
      <c r="F11" s="39" t="s">
        <v>25</v>
      </c>
      <c r="G11" s="39" t="s">
        <v>26</v>
      </c>
      <c r="H11" s="31" t="s">
        <v>14</v>
      </c>
      <c r="I11" s="1" t="s">
        <v>3</v>
      </c>
      <c r="J11" s="6" t="s">
        <v>4</v>
      </c>
      <c r="K11" s="6" t="s">
        <v>18</v>
      </c>
      <c r="L11" s="6" t="s">
        <v>18</v>
      </c>
      <c r="M11" s="7"/>
      <c r="N11" s="7"/>
    </row>
    <row r="12" spans="1:14" ht="36" customHeight="1" x14ac:dyDescent="0.45">
      <c r="A12" s="95" t="s">
        <v>7</v>
      </c>
      <c r="B12" s="96"/>
      <c r="C12" s="96"/>
      <c r="D12" s="96"/>
      <c r="E12" s="96"/>
      <c r="F12" s="96"/>
      <c r="G12" s="96"/>
      <c r="H12" s="17"/>
      <c r="I12" s="81" t="s">
        <v>31</v>
      </c>
      <c r="J12" s="82" t="s">
        <v>32</v>
      </c>
      <c r="K12" s="81" t="s">
        <v>33</v>
      </c>
      <c r="L12" s="94"/>
      <c r="M12" s="7"/>
      <c r="N12" s="7"/>
    </row>
    <row r="13" spans="1:14" ht="36" customHeight="1" x14ac:dyDescent="0.45">
      <c r="A13" s="18" t="s">
        <v>10</v>
      </c>
      <c r="B13" s="32">
        <f>200+200+3760</f>
        <v>4160</v>
      </c>
      <c r="C13" s="33">
        <f>B13+440</f>
        <v>4600</v>
      </c>
      <c r="D13" s="20">
        <f>B13+780</f>
        <v>4940</v>
      </c>
      <c r="E13" s="20">
        <f>B13+905</f>
        <v>5065</v>
      </c>
      <c r="F13" s="20">
        <f>1290+B13</f>
        <v>5450</v>
      </c>
      <c r="G13" s="19">
        <f>1770+B13</f>
        <v>5930</v>
      </c>
      <c r="H13" s="20">
        <f>2190+B13</f>
        <v>6350</v>
      </c>
      <c r="I13" s="81"/>
      <c r="J13" s="82"/>
      <c r="K13" s="81"/>
      <c r="L13" s="94"/>
      <c r="M13" s="7"/>
      <c r="N13" s="7"/>
    </row>
    <row r="14" spans="1:14" ht="36" customHeight="1" x14ac:dyDescent="0.45">
      <c r="A14" s="3" t="s">
        <v>11</v>
      </c>
      <c r="B14" s="40">
        <f>B13+200</f>
        <v>4360</v>
      </c>
      <c r="C14" s="33">
        <f t="shared" ref="C14:C15" si="0">B14+440</f>
        <v>4800</v>
      </c>
      <c r="D14" s="20">
        <f t="shared" ref="D14:D15" si="1">B14+780</f>
        <v>5140</v>
      </c>
      <c r="E14" s="20">
        <f t="shared" ref="E14:E15" si="2">B14+905</f>
        <v>5265</v>
      </c>
      <c r="F14" s="20">
        <f t="shared" ref="F14:F15" si="3">1290+B14</f>
        <v>5650</v>
      </c>
      <c r="G14" s="19">
        <f t="shared" ref="G14:G15" si="4">1770+B14</f>
        <v>6130</v>
      </c>
      <c r="H14" s="20">
        <f t="shared" ref="H14:H15" si="5">2190+B14</f>
        <v>6550</v>
      </c>
      <c r="I14" s="81"/>
      <c r="J14" s="82"/>
      <c r="K14" s="81"/>
      <c r="L14" s="94"/>
      <c r="M14" s="7"/>
      <c r="N14" s="7"/>
    </row>
    <row r="15" spans="1:14" ht="36" customHeight="1" thickBot="1" x14ac:dyDescent="0.5">
      <c r="A15" s="3" t="s">
        <v>13</v>
      </c>
      <c r="B15" s="21">
        <f>B13+800</f>
        <v>4960</v>
      </c>
      <c r="C15" s="33">
        <f t="shared" si="0"/>
        <v>5400</v>
      </c>
      <c r="D15" s="20">
        <f t="shared" si="1"/>
        <v>5740</v>
      </c>
      <c r="E15" s="20">
        <f t="shared" si="2"/>
        <v>5865</v>
      </c>
      <c r="F15" s="20">
        <f t="shared" si="3"/>
        <v>6250</v>
      </c>
      <c r="G15" s="19">
        <f t="shared" si="4"/>
        <v>6730</v>
      </c>
      <c r="H15" s="20">
        <f t="shared" si="5"/>
        <v>7150</v>
      </c>
      <c r="I15" s="81"/>
      <c r="J15" s="82"/>
      <c r="K15" s="81"/>
      <c r="L15" s="94"/>
      <c r="M15" s="7"/>
      <c r="N15" s="7"/>
    </row>
    <row r="16" spans="1:14" ht="36" customHeight="1" thickBot="1" x14ac:dyDescent="0.5">
      <c r="A16" s="97" t="s">
        <v>0</v>
      </c>
      <c r="B16" s="98"/>
      <c r="C16" s="98"/>
      <c r="D16" s="98"/>
      <c r="E16" s="98"/>
      <c r="F16" s="98"/>
      <c r="G16" s="99"/>
      <c r="H16" s="2"/>
      <c r="I16" s="81"/>
      <c r="J16" s="82"/>
      <c r="K16" s="81"/>
      <c r="L16" s="94"/>
      <c r="M16" s="7"/>
      <c r="N16" s="7"/>
    </row>
    <row r="17" spans="1:18" ht="36" customHeight="1" x14ac:dyDescent="0.45">
      <c r="A17" s="4" t="s">
        <v>10</v>
      </c>
      <c r="B17" s="24">
        <f>200+200+4040</f>
        <v>4440</v>
      </c>
      <c r="C17" s="25">
        <f>B17+440</f>
        <v>4880</v>
      </c>
      <c r="D17" s="26">
        <f>B17+780</f>
        <v>5220</v>
      </c>
      <c r="E17" s="26">
        <f>B17+905</f>
        <v>5345</v>
      </c>
      <c r="F17" s="26">
        <f>1290+B17</f>
        <v>5730</v>
      </c>
      <c r="G17" s="27">
        <f>B17+1770</f>
        <v>6210</v>
      </c>
      <c r="H17" s="26">
        <f>2190+B17</f>
        <v>6630</v>
      </c>
      <c r="I17" s="81"/>
      <c r="J17" s="82"/>
      <c r="K17" s="81"/>
      <c r="L17" s="94"/>
      <c r="M17" s="7"/>
      <c r="N17" s="7"/>
    </row>
    <row r="18" spans="1:18" ht="36" customHeight="1" x14ac:dyDescent="0.45">
      <c r="A18" s="3" t="s">
        <v>11</v>
      </c>
      <c r="B18" s="40">
        <f>B17+200</f>
        <v>4640</v>
      </c>
      <c r="C18" s="25">
        <f t="shared" ref="C18:C19" si="6">B18+440</f>
        <v>5080</v>
      </c>
      <c r="D18" s="26">
        <f t="shared" ref="D18:D19" si="7">B18+780</f>
        <v>5420</v>
      </c>
      <c r="E18" s="26">
        <f t="shared" ref="E18:E19" si="8">B18+905</f>
        <v>5545</v>
      </c>
      <c r="F18" s="26">
        <f t="shared" ref="F18:F19" si="9">1290+B18</f>
        <v>5930</v>
      </c>
      <c r="G18" s="27">
        <f t="shared" ref="G18:G19" si="10">B18+1770</f>
        <v>6410</v>
      </c>
      <c r="H18" s="26">
        <f t="shared" ref="H18:H19" si="11">2190+B18</f>
        <v>6830</v>
      </c>
      <c r="I18" s="81"/>
      <c r="J18" s="82"/>
      <c r="K18" s="81"/>
      <c r="L18" s="94"/>
      <c r="M18" s="7"/>
      <c r="N18" s="7"/>
    </row>
    <row r="19" spans="1:18" ht="36" customHeight="1" thickBot="1" x14ac:dyDescent="0.5">
      <c r="A19" s="3" t="s">
        <v>13</v>
      </c>
      <c r="B19" s="21">
        <f>B17+800</f>
        <v>5240</v>
      </c>
      <c r="C19" s="25">
        <f t="shared" si="6"/>
        <v>5680</v>
      </c>
      <c r="D19" s="26">
        <f t="shared" si="7"/>
        <v>6020</v>
      </c>
      <c r="E19" s="26">
        <f t="shared" si="8"/>
        <v>6145</v>
      </c>
      <c r="F19" s="26">
        <f t="shared" si="9"/>
        <v>6530</v>
      </c>
      <c r="G19" s="27">
        <f t="shared" si="10"/>
        <v>7010</v>
      </c>
      <c r="H19" s="26">
        <f t="shared" si="11"/>
        <v>7430</v>
      </c>
      <c r="I19" s="81"/>
      <c r="J19" s="82"/>
      <c r="K19" s="81"/>
      <c r="L19" s="94"/>
      <c r="M19" s="7"/>
      <c r="N19" s="7"/>
    </row>
    <row r="20" spans="1:18" ht="36" customHeight="1" thickBot="1" x14ac:dyDescent="0.5">
      <c r="A20" s="97" t="s">
        <v>1</v>
      </c>
      <c r="B20" s="98"/>
      <c r="C20" s="98"/>
      <c r="D20" s="98"/>
      <c r="E20" s="98"/>
      <c r="F20" s="98"/>
      <c r="G20" s="99"/>
      <c r="H20" s="2"/>
      <c r="I20" s="81"/>
      <c r="J20" s="82"/>
      <c r="K20" s="81"/>
      <c r="L20" s="94"/>
      <c r="M20" s="7" t="s">
        <v>17</v>
      </c>
      <c r="N20" s="7"/>
    </row>
    <row r="21" spans="1:18" ht="36" customHeight="1" x14ac:dyDescent="0.45">
      <c r="A21" s="34" t="s">
        <v>10</v>
      </c>
      <c r="B21" s="21">
        <f>400+200+4490</f>
        <v>5090</v>
      </c>
      <c r="C21" s="22">
        <f>B21+440</f>
        <v>5530</v>
      </c>
      <c r="D21" s="23">
        <f>B21+780</f>
        <v>5870</v>
      </c>
      <c r="E21" s="23">
        <f>B21+905</f>
        <v>5995</v>
      </c>
      <c r="F21" s="23">
        <f>B21+1290</f>
        <v>6380</v>
      </c>
      <c r="G21" s="23">
        <f>B21+1770</f>
        <v>6860</v>
      </c>
      <c r="H21" s="26">
        <f>B21+2190</f>
        <v>7280</v>
      </c>
      <c r="I21" s="81"/>
      <c r="J21" s="82"/>
      <c r="K21" s="81"/>
      <c r="L21" s="94"/>
      <c r="M21" s="7"/>
      <c r="N21" s="7"/>
    </row>
    <row r="22" spans="1:18" ht="36" customHeight="1" x14ac:dyDescent="0.45">
      <c r="A22" s="3" t="s">
        <v>11</v>
      </c>
      <c r="B22" s="42">
        <f>B21+200</f>
        <v>5290</v>
      </c>
      <c r="C22" s="22">
        <f t="shared" ref="C22:C23" si="12">B22+440</f>
        <v>5730</v>
      </c>
      <c r="D22" s="23">
        <f t="shared" ref="D22:D23" si="13">B22+780</f>
        <v>6070</v>
      </c>
      <c r="E22" s="23">
        <f t="shared" ref="E22:E23" si="14">B22+905</f>
        <v>6195</v>
      </c>
      <c r="F22" s="23">
        <f t="shared" ref="F22:F23" si="15">B22+1290</f>
        <v>6580</v>
      </c>
      <c r="G22" s="23">
        <f t="shared" ref="G22:G23" si="16">B22+1770</f>
        <v>7060</v>
      </c>
      <c r="H22" s="26">
        <f t="shared" ref="H22:H23" si="17">B22+2190</f>
        <v>7480</v>
      </c>
      <c r="I22" s="81"/>
      <c r="J22" s="82"/>
      <c r="K22" s="81"/>
      <c r="L22" s="94"/>
      <c r="M22" s="7"/>
      <c r="N22" s="7"/>
    </row>
    <row r="23" spans="1:18" ht="36" customHeight="1" x14ac:dyDescent="0.45">
      <c r="A23" s="3" t="s">
        <v>13</v>
      </c>
      <c r="B23" s="24">
        <f>B21+800</f>
        <v>5890</v>
      </c>
      <c r="C23" s="22">
        <f t="shared" si="12"/>
        <v>6330</v>
      </c>
      <c r="D23" s="23">
        <f t="shared" si="13"/>
        <v>6670</v>
      </c>
      <c r="E23" s="23">
        <f t="shared" si="14"/>
        <v>6795</v>
      </c>
      <c r="F23" s="23">
        <f t="shared" si="15"/>
        <v>7180</v>
      </c>
      <c r="G23" s="23">
        <f t="shared" si="16"/>
        <v>7660</v>
      </c>
      <c r="H23" s="26">
        <f t="shared" si="17"/>
        <v>8080</v>
      </c>
      <c r="I23" s="81"/>
      <c r="J23" s="82"/>
      <c r="K23" s="81"/>
      <c r="L23" s="94"/>
      <c r="M23" s="7"/>
      <c r="N23" s="7"/>
    </row>
    <row r="24" spans="1:18" ht="28.5" customHeight="1" x14ac:dyDescent="0.4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12"/>
      <c r="M24" s="16"/>
      <c r="N24" s="16"/>
      <c r="O24" s="113"/>
      <c r="P24" s="113"/>
      <c r="Q24" s="113"/>
      <c r="R24" s="113"/>
    </row>
    <row r="25" spans="1:18" ht="33" customHeight="1" x14ac:dyDescent="0.45">
      <c r="A25" s="102" t="s">
        <v>36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43"/>
      <c r="M25" s="7"/>
      <c r="N25" s="7"/>
    </row>
    <row r="26" spans="1:18" ht="64.5" customHeight="1" thickBot="1" x14ac:dyDescent="0.5">
      <c r="A26" s="103" t="s">
        <v>35</v>
      </c>
      <c r="B26" s="103"/>
      <c r="C26" s="103"/>
      <c r="D26" s="103"/>
      <c r="E26" s="104"/>
      <c r="F26" s="104"/>
      <c r="G26" s="104"/>
      <c r="H26" s="104"/>
      <c r="I26" s="104"/>
      <c r="J26" s="104"/>
      <c r="K26" s="104"/>
      <c r="L26" s="7"/>
      <c r="M26" s="7"/>
      <c r="N26" s="7"/>
    </row>
    <row r="27" spans="1:18" ht="64.5" customHeight="1" thickBot="1" x14ac:dyDescent="0.5">
      <c r="A27" s="60"/>
      <c r="B27" s="89" t="s">
        <v>38</v>
      </c>
      <c r="C27" s="90"/>
      <c r="D27" s="90"/>
      <c r="E27" s="90"/>
      <c r="F27" s="86" t="s">
        <v>37</v>
      </c>
      <c r="G27" s="87"/>
      <c r="H27" s="87"/>
      <c r="I27" s="88"/>
      <c r="J27" s="91" t="s">
        <v>43</v>
      </c>
      <c r="K27" s="74"/>
      <c r="L27" s="7"/>
      <c r="M27" s="7"/>
      <c r="N27" s="7"/>
    </row>
    <row r="28" spans="1:18" ht="141" customHeight="1" x14ac:dyDescent="0.45">
      <c r="A28" s="61" t="s">
        <v>5</v>
      </c>
      <c r="B28" s="64" t="s">
        <v>39</v>
      </c>
      <c r="C28" s="1" t="s">
        <v>40</v>
      </c>
      <c r="D28" s="1" t="s">
        <v>41</v>
      </c>
      <c r="E28" s="67" t="s">
        <v>42</v>
      </c>
      <c r="F28" s="64" t="s">
        <v>39</v>
      </c>
      <c r="G28" s="1" t="s">
        <v>40</v>
      </c>
      <c r="H28" s="1" t="s">
        <v>41</v>
      </c>
      <c r="I28" s="6" t="s">
        <v>42</v>
      </c>
      <c r="J28" s="92"/>
      <c r="K28" s="75"/>
      <c r="L28" s="50" t="s">
        <v>18</v>
      </c>
      <c r="M28" s="7"/>
      <c r="N28" s="7"/>
    </row>
    <row r="29" spans="1:18" ht="36" customHeight="1" x14ac:dyDescent="0.45">
      <c r="A29" s="57" t="s">
        <v>7</v>
      </c>
      <c r="B29" s="57"/>
      <c r="C29" s="58"/>
      <c r="D29" s="58"/>
      <c r="E29" s="58"/>
      <c r="F29" s="57"/>
      <c r="G29" s="59"/>
      <c r="H29" s="51"/>
      <c r="I29" s="69"/>
      <c r="J29" s="83" t="s">
        <v>44</v>
      </c>
      <c r="K29" s="85"/>
      <c r="L29" s="106"/>
      <c r="M29" s="7"/>
      <c r="N29" s="7"/>
    </row>
    <row r="30" spans="1:18" ht="36" customHeight="1" x14ac:dyDescent="0.45">
      <c r="A30" s="62" t="s">
        <v>10</v>
      </c>
      <c r="B30" s="65">
        <f>200+5720+1130+200</f>
        <v>7250</v>
      </c>
      <c r="C30" s="52">
        <f>B30+200</f>
        <v>7450</v>
      </c>
      <c r="D30" s="52">
        <f>700+B30</f>
        <v>7950</v>
      </c>
      <c r="E30" s="68">
        <f>B30+1100</f>
        <v>8350</v>
      </c>
      <c r="F30" s="65">
        <f>6320+1130+200</f>
        <v>7650</v>
      </c>
      <c r="G30" s="52">
        <f>F30+200</f>
        <v>7850</v>
      </c>
      <c r="H30" s="52">
        <f>F30+700</f>
        <v>8350</v>
      </c>
      <c r="I30" s="70">
        <f>F30+1100</f>
        <v>8750</v>
      </c>
      <c r="J30" s="83"/>
      <c r="K30" s="85"/>
      <c r="L30" s="106"/>
      <c r="M30" s="7"/>
      <c r="N30" s="7"/>
    </row>
    <row r="31" spans="1:18" ht="36" customHeight="1" x14ac:dyDescent="0.45">
      <c r="A31" s="63" t="s">
        <v>11</v>
      </c>
      <c r="B31" s="41">
        <f>B30+450</f>
        <v>7700</v>
      </c>
      <c r="C31" s="52">
        <f t="shared" ref="C31:C32" si="18">B31+200</f>
        <v>7900</v>
      </c>
      <c r="D31" s="52">
        <f t="shared" ref="D31:D32" si="19">700+B31</f>
        <v>8400</v>
      </c>
      <c r="E31" s="68">
        <f t="shared" ref="E31:E32" si="20">B31+1100</f>
        <v>8800</v>
      </c>
      <c r="F31" s="41">
        <f>6720+1180+200</f>
        <v>8100</v>
      </c>
      <c r="G31" s="52">
        <f t="shared" ref="G31:G32" si="21">F31+200</f>
        <v>8300</v>
      </c>
      <c r="H31" s="52">
        <f t="shared" ref="H31:H32" si="22">F31+700</f>
        <v>8800</v>
      </c>
      <c r="I31" s="70">
        <f t="shared" ref="I31:I32" si="23">F31+1100</f>
        <v>9200</v>
      </c>
      <c r="J31" s="83"/>
      <c r="K31" s="85"/>
      <c r="L31" s="106"/>
      <c r="M31" s="7"/>
      <c r="N31" s="7"/>
    </row>
    <row r="32" spans="1:18" ht="36" customHeight="1" x14ac:dyDescent="0.45">
      <c r="A32" s="63" t="s">
        <v>13</v>
      </c>
      <c r="B32" s="22">
        <f>200+6720+1330+200</f>
        <v>8450</v>
      </c>
      <c r="C32" s="52">
        <f t="shared" si="18"/>
        <v>8650</v>
      </c>
      <c r="D32" s="52">
        <f t="shared" si="19"/>
        <v>9150</v>
      </c>
      <c r="E32" s="68">
        <f t="shared" si="20"/>
        <v>9550</v>
      </c>
      <c r="F32" s="71">
        <f>7320+1330+200</f>
        <v>8850</v>
      </c>
      <c r="G32" s="52">
        <f t="shared" si="21"/>
        <v>9050</v>
      </c>
      <c r="H32" s="52">
        <f t="shared" si="22"/>
        <v>9550</v>
      </c>
      <c r="I32" s="70">
        <f t="shared" si="23"/>
        <v>9950</v>
      </c>
      <c r="J32" s="83"/>
      <c r="K32" s="85"/>
      <c r="L32" s="106"/>
      <c r="M32" s="7"/>
      <c r="N32" s="7"/>
    </row>
    <row r="33" spans="1:18" ht="36" customHeight="1" x14ac:dyDescent="0.45">
      <c r="A33" s="57" t="s">
        <v>0</v>
      </c>
      <c r="B33" s="57"/>
      <c r="C33" s="58"/>
      <c r="D33" s="58"/>
      <c r="E33" s="58"/>
      <c r="F33" s="57"/>
      <c r="G33" s="59"/>
      <c r="H33" s="51"/>
      <c r="I33" s="69"/>
      <c r="J33" s="83"/>
      <c r="K33" s="85"/>
      <c r="L33" s="106"/>
      <c r="M33" s="7"/>
      <c r="N33" s="7"/>
    </row>
    <row r="34" spans="1:18" ht="36" customHeight="1" x14ac:dyDescent="0.45">
      <c r="A34" s="63" t="s">
        <v>10</v>
      </c>
      <c r="B34" s="22">
        <f>B30+280</f>
        <v>7530</v>
      </c>
      <c r="C34" s="53">
        <f>B34+200</f>
        <v>7730</v>
      </c>
      <c r="D34" s="53">
        <f>700+B34</f>
        <v>8230</v>
      </c>
      <c r="E34" s="21">
        <f>1100+B34</f>
        <v>8630</v>
      </c>
      <c r="F34" s="22">
        <f t="shared" ref="D34:I34" si="24">F30+280</f>
        <v>7930</v>
      </c>
      <c r="G34" s="53">
        <f>F34+200</f>
        <v>8130</v>
      </c>
      <c r="H34" s="53">
        <f>700+F34</f>
        <v>8630</v>
      </c>
      <c r="I34" s="66">
        <f>F34+1100</f>
        <v>9030</v>
      </c>
      <c r="J34" s="83"/>
      <c r="K34" s="85"/>
      <c r="L34" s="106"/>
      <c r="M34" s="7"/>
      <c r="N34" s="7"/>
    </row>
    <row r="35" spans="1:18" ht="36" customHeight="1" x14ac:dyDescent="0.45">
      <c r="A35" s="63" t="s">
        <v>11</v>
      </c>
      <c r="B35" s="41">
        <f>B31+280</f>
        <v>7980</v>
      </c>
      <c r="C35" s="53">
        <f t="shared" ref="C35:C36" si="25">B35+200</f>
        <v>8180</v>
      </c>
      <c r="D35" s="53">
        <f t="shared" ref="D35:D36" si="26">700+B35</f>
        <v>8680</v>
      </c>
      <c r="E35" s="21">
        <f t="shared" ref="E35:E36" si="27">1100+B35</f>
        <v>9080</v>
      </c>
      <c r="F35" s="41">
        <f t="shared" ref="C35:I35" si="28">F31+280</f>
        <v>8380</v>
      </c>
      <c r="G35" s="53">
        <f t="shared" ref="G35:G36" si="29">F35+200</f>
        <v>8580</v>
      </c>
      <c r="H35" s="53">
        <f t="shared" ref="H35:H36" si="30">700+F35</f>
        <v>9080</v>
      </c>
      <c r="I35" s="66">
        <f t="shared" ref="I35:I36" si="31">F35+1100</f>
        <v>9480</v>
      </c>
      <c r="J35" s="83"/>
      <c r="K35" s="85"/>
      <c r="L35" s="106"/>
      <c r="M35" s="7"/>
      <c r="N35" s="7"/>
    </row>
    <row r="36" spans="1:18" ht="36" customHeight="1" x14ac:dyDescent="0.45">
      <c r="A36" s="63" t="s">
        <v>13</v>
      </c>
      <c r="B36" s="22">
        <f>B32+280</f>
        <v>8730</v>
      </c>
      <c r="C36" s="53">
        <f t="shared" si="25"/>
        <v>8930</v>
      </c>
      <c r="D36" s="53">
        <f t="shared" si="26"/>
        <v>9430</v>
      </c>
      <c r="E36" s="21">
        <f t="shared" si="27"/>
        <v>9830</v>
      </c>
      <c r="F36" s="22">
        <f t="shared" ref="C36:I36" si="32">F32+280</f>
        <v>9130</v>
      </c>
      <c r="G36" s="53">
        <f t="shared" si="29"/>
        <v>9330</v>
      </c>
      <c r="H36" s="53">
        <f t="shared" si="30"/>
        <v>9830</v>
      </c>
      <c r="I36" s="66">
        <f t="shared" si="31"/>
        <v>10230</v>
      </c>
      <c r="J36" s="83"/>
      <c r="K36" s="85"/>
      <c r="L36" s="106"/>
      <c r="M36" s="7"/>
      <c r="N36" s="7"/>
    </row>
    <row r="37" spans="1:18" ht="36" customHeight="1" x14ac:dyDescent="0.45">
      <c r="A37" s="57" t="s">
        <v>1</v>
      </c>
      <c r="B37" s="57"/>
      <c r="C37" s="58"/>
      <c r="D37" s="58"/>
      <c r="E37" s="58"/>
      <c r="F37" s="57"/>
      <c r="G37" s="59"/>
      <c r="H37" s="51"/>
      <c r="I37" s="72"/>
      <c r="J37" s="83"/>
      <c r="K37" s="85"/>
      <c r="L37" s="106"/>
      <c r="M37" s="7" t="s">
        <v>17</v>
      </c>
      <c r="N37" s="7"/>
    </row>
    <row r="38" spans="1:18" ht="36" customHeight="1" x14ac:dyDescent="0.45">
      <c r="A38" s="63" t="s">
        <v>10</v>
      </c>
      <c r="B38" s="22">
        <f>B34+450+200</f>
        <v>8180</v>
      </c>
      <c r="C38" s="53">
        <f>B38+200</f>
        <v>8380</v>
      </c>
      <c r="D38" s="53">
        <f>B38+700</f>
        <v>8880</v>
      </c>
      <c r="E38" s="21">
        <f>B38+1100</f>
        <v>9280</v>
      </c>
      <c r="F38" s="22">
        <f t="shared" ref="C38:I38" si="33">F34+450</f>
        <v>8380</v>
      </c>
      <c r="G38" s="53">
        <f>F38+200</f>
        <v>8580</v>
      </c>
      <c r="H38" s="53">
        <f>F38+700</f>
        <v>9080</v>
      </c>
      <c r="I38" s="66">
        <f>1100+F38</f>
        <v>9480</v>
      </c>
      <c r="J38" s="83"/>
      <c r="K38" s="85"/>
      <c r="L38" s="106"/>
      <c r="M38" s="7"/>
      <c r="N38" s="7"/>
    </row>
    <row r="39" spans="1:18" ht="36" customHeight="1" x14ac:dyDescent="0.45">
      <c r="A39" s="63" t="s">
        <v>11</v>
      </c>
      <c r="B39" s="41">
        <f>B38+450</f>
        <v>8630</v>
      </c>
      <c r="C39" s="53">
        <f t="shared" ref="C39:C40" si="34">B39+200</f>
        <v>8830</v>
      </c>
      <c r="D39" s="53">
        <f t="shared" ref="D39:D40" si="35">B39+700</f>
        <v>9330</v>
      </c>
      <c r="E39" s="21">
        <f t="shared" ref="E39:E40" si="36">B39+1100</f>
        <v>9730</v>
      </c>
      <c r="F39" s="41">
        <f t="shared" ref="C39:I39" si="37">F35+450</f>
        <v>8830</v>
      </c>
      <c r="G39" s="53">
        <f t="shared" ref="G39:G40" si="38">F39+200</f>
        <v>9030</v>
      </c>
      <c r="H39" s="53">
        <f t="shared" ref="H39:H40" si="39">F39+700</f>
        <v>9530</v>
      </c>
      <c r="I39" s="66">
        <f t="shared" ref="I39:I40" si="40">1100+F39</f>
        <v>9930</v>
      </c>
      <c r="J39" s="83"/>
      <c r="K39" s="85"/>
      <c r="L39" s="106"/>
      <c r="M39" s="7"/>
      <c r="N39" s="7"/>
    </row>
    <row r="40" spans="1:18" ht="36" customHeight="1" thickBot="1" x14ac:dyDescent="0.5">
      <c r="A40" s="55" t="s">
        <v>13</v>
      </c>
      <c r="B40" s="56">
        <f>B38+1200</f>
        <v>9380</v>
      </c>
      <c r="C40" s="56">
        <f t="shared" si="34"/>
        <v>9580</v>
      </c>
      <c r="D40" s="53">
        <f t="shared" si="35"/>
        <v>10080</v>
      </c>
      <c r="E40" s="21">
        <f t="shared" si="36"/>
        <v>10480</v>
      </c>
      <c r="F40" s="73">
        <f t="shared" ref="C40:I40" si="41">F36+450</f>
        <v>9580</v>
      </c>
      <c r="G40" s="53">
        <f t="shared" si="38"/>
        <v>9780</v>
      </c>
      <c r="H40" s="53">
        <f t="shared" si="39"/>
        <v>10280</v>
      </c>
      <c r="I40" s="66">
        <f t="shared" si="40"/>
        <v>10680</v>
      </c>
      <c r="J40" s="84"/>
      <c r="K40" s="85"/>
      <c r="L40" s="106"/>
      <c r="M40" s="7"/>
      <c r="N40" s="7"/>
    </row>
    <row r="41" spans="1:18" ht="36" customHeight="1" x14ac:dyDescent="0.45">
      <c r="A41" s="45"/>
      <c r="B41" s="46"/>
      <c r="C41" s="46"/>
      <c r="D41" s="47"/>
      <c r="E41" s="47"/>
      <c r="F41" s="47"/>
      <c r="G41" s="47"/>
      <c r="H41" s="47"/>
      <c r="I41" s="54"/>
      <c r="J41" s="49"/>
      <c r="K41" s="49"/>
      <c r="L41" s="48"/>
      <c r="M41" s="7"/>
      <c r="N41" s="7"/>
    </row>
    <row r="42" spans="1:18" ht="28.5" customHeight="1" x14ac:dyDescent="0.45">
      <c r="A42" s="80" t="s">
        <v>10</v>
      </c>
      <c r="B42" s="80"/>
      <c r="C42" s="80"/>
      <c r="D42" s="80"/>
      <c r="E42" s="80"/>
      <c r="F42" s="80"/>
      <c r="G42" s="80"/>
      <c r="H42" s="80"/>
      <c r="I42" s="80"/>
      <c r="J42" s="35"/>
      <c r="K42" s="35"/>
      <c r="L42" s="12"/>
      <c r="M42" s="28"/>
      <c r="N42" s="28"/>
      <c r="O42" s="113"/>
      <c r="P42" s="113"/>
      <c r="Q42" s="113"/>
      <c r="R42" s="113"/>
    </row>
    <row r="43" spans="1:18" ht="30" customHeight="1" x14ac:dyDescent="0.45">
      <c r="A43" s="78" t="s">
        <v>27</v>
      </c>
      <c r="B43" s="78"/>
      <c r="C43" s="78"/>
      <c r="D43" s="78"/>
      <c r="E43" s="78"/>
      <c r="F43" s="78"/>
      <c r="G43" s="78"/>
      <c r="H43" s="78"/>
      <c r="I43" s="78"/>
      <c r="J43" s="36"/>
      <c r="K43" s="36"/>
      <c r="L43" s="10"/>
      <c r="M43" s="16"/>
      <c r="N43" s="16"/>
      <c r="O43" s="113"/>
      <c r="P43" s="113"/>
      <c r="Q43" s="113"/>
      <c r="R43" s="113"/>
    </row>
    <row r="44" spans="1:18" ht="34.5" customHeight="1" x14ac:dyDescent="0.45">
      <c r="A44" s="78"/>
      <c r="B44" s="78"/>
      <c r="C44" s="78"/>
      <c r="D44" s="78"/>
      <c r="E44" s="78"/>
      <c r="F44" s="78"/>
      <c r="G44" s="78"/>
      <c r="H44" s="78"/>
      <c r="I44" s="78"/>
      <c r="J44" s="15"/>
      <c r="K44" s="15"/>
      <c r="L44" s="13"/>
      <c r="M44" s="16"/>
      <c r="N44" s="16"/>
      <c r="O44" s="113"/>
      <c r="P44" s="113"/>
      <c r="Q44" s="113"/>
      <c r="R44" s="113"/>
    </row>
    <row r="45" spans="1:18" ht="30" customHeight="1" x14ac:dyDescent="0.45">
      <c r="A45" s="105" t="s">
        <v>11</v>
      </c>
      <c r="B45" s="105"/>
      <c r="C45" s="105"/>
      <c r="D45" s="105"/>
      <c r="E45" s="105"/>
      <c r="F45" s="105"/>
      <c r="G45" s="105"/>
      <c r="H45" s="105"/>
      <c r="I45" s="105"/>
      <c r="J45" s="36"/>
      <c r="K45" s="36"/>
      <c r="L45" s="10"/>
      <c r="M45" s="16"/>
      <c r="N45" s="16"/>
      <c r="O45" s="113"/>
      <c r="P45" s="113"/>
      <c r="Q45" s="113"/>
      <c r="R45" s="113"/>
    </row>
    <row r="46" spans="1:18" ht="40.5" customHeight="1" x14ac:dyDescent="0.45">
      <c r="A46" s="78" t="s">
        <v>28</v>
      </c>
      <c r="B46" s="78"/>
      <c r="C46" s="78"/>
      <c r="D46" s="78"/>
      <c r="E46" s="78"/>
      <c r="F46" s="78"/>
      <c r="G46" s="78"/>
      <c r="H46" s="78"/>
      <c r="I46" s="78"/>
      <c r="J46" s="37"/>
      <c r="K46" s="37"/>
      <c r="L46" s="13"/>
      <c r="M46" s="16"/>
      <c r="N46" s="16"/>
      <c r="O46" s="113"/>
      <c r="P46" s="113"/>
      <c r="Q46" s="113"/>
      <c r="R46" s="113"/>
    </row>
    <row r="47" spans="1:18" ht="30" customHeight="1" x14ac:dyDescent="0.45">
      <c r="A47" s="78"/>
      <c r="B47" s="78"/>
      <c r="C47" s="78"/>
      <c r="D47" s="78"/>
      <c r="E47" s="78"/>
      <c r="F47" s="78"/>
      <c r="G47" s="78"/>
      <c r="H47" s="78"/>
      <c r="I47" s="78"/>
      <c r="J47" s="36"/>
      <c r="K47" s="36"/>
      <c r="L47" s="10"/>
      <c r="M47" s="16"/>
      <c r="N47" s="16"/>
      <c r="O47" s="113"/>
      <c r="P47" s="113"/>
      <c r="Q47" s="113"/>
      <c r="R47" s="113"/>
    </row>
    <row r="48" spans="1:18" ht="30" customHeight="1" x14ac:dyDescent="0.45">
      <c r="A48" s="79" t="s">
        <v>12</v>
      </c>
      <c r="B48" s="79"/>
      <c r="C48" s="79"/>
      <c r="D48" s="79"/>
      <c r="E48" s="79"/>
      <c r="F48" s="79"/>
      <c r="G48" s="79"/>
      <c r="H48" s="79"/>
      <c r="I48" s="79"/>
      <c r="J48" s="37"/>
      <c r="K48" s="37"/>
      <c r="L48" s="13"/>
      <c r="M48" s="16"/>
      <c r="N48" s="16"/>
      <c r="O48" s="113"/>
      <c r="P48" s="113"/>
      <c r="Q48" s="113"/>
      <c r="R48" s="113"/>
    </row>
    <row r="49" spans="1:18" ht="30" customHeight="1" x14ac:dyDescent="0.45">
      <c r="A49" s="76" t="s">
        <v>45</v>
      </c>
      <c r="B49" s="76"/>
      <c r="C49" s="76"/>
      <c r="D49" s="76"/>
      <c r="E49" s="76"/>
      <c r="F49" s="76"/>
      <c r="G49" s="76"/>
      <c r="H49" s="76"/>
      <c r="I49" s="76"/>
      <c r="J49" s="37"/>
      <c r="K49" s="37"/>
      <c r="L49" s="13"/>
      <c r="M49" s="28"/>
      <c r="N49" s="28"/>
      <c r="O49" s="113"/>
      <c r="P49" s="113"/>
      <c r="Q49" s="113"/>
      <c r="R49" s="113"/>
    </row>
    <row r="50" spans="1:18" ht="30" customHeight="1" x14ac:dyDescent="0.45">
      <c r="A50" s="79" t="s">
        <v>8</v>
      </c>
      <c r="B50" s="79"/>
      <c r="C50" s="79"/>
      <c r="D50" s="79"/>
      <c r="E50" s="79"/>
      <c r="F50" s="79"/>
      <c r="G50" s="79"/>
      <c r="H50" s="79"/>
      <c r="I50" s="79"/>
      <c r="J50" s="38"/>
      <c r="K50" s="38"/>
      <c r="L50" s="11"/>
      <c r="M50" s="93"/>
      <c r="N50" s="93"/>
      <c r="O50" s="113"/>
      <c r="P50" s="113"/>
      <c r="Q50" s="113"/>
      <c r="R50" s="113"/>
    </row>
    <row r="51" spans="1:18" ht="63" customHeight="1" x14ac:dyDescent="0.45">
      <c r="A51" s="100" t="s">
        <v>9</v>
      </c>
      <c r="B51" s="100"/>
      <c r="C51" s="100"/>
      <c r="D51" s="100"/>
      <c r="E51" s="100"/>
      <c r="F51" s="100"/>
      <c r="G51" s="100"/>
      <c r="H51" s="100"/>
      <c r="I51" s="100"/>
      <c r="J51" s="38"/>
      <c r="K51" s="38"/>
      <c r="L51" s="11"/>
      <c r="M51" s="93"/>
      <c r="N51" s="93"/>
      <c r="O51" s="113"/>
      <c r="P51" s="113"/>
      <c r="Q51" s="113"/>
      <c r="R51" s="113"/>
    </row>
    <row r="52" spans="1:18" ht="73.5" customHeight="1" x14ac:dyDescent="0.45">
      <c r="A52" s="101" t="s">
        <v>29</v>
      </c>
      <c r="B52" s="101"/>
      <c r="C52" s="101"/>
      <c r="D52" s="101"/>
      <c r="E52" s="101"/>
      <c r="F52" s="101"/>
      <c r="G52" s="101"/>
      <c r="H52" s="101"/>
      <c r="I52" s="101"/>
      <c r="J52" s="36"/>
      <c r="K52" s="36"/>
      <c r="L52" s="10"/>
      <c r="M52" s="93"/>
      <c r="N52" s="93"/>
      <c r="O52" s="113"/>
      <c r="P52" s="113"/>
      <c r="Q52" s="113"/>
      <c r="R52" s="113"/>
    </row>
    <row r="53" spans="1:18" ht="30.75" x14ac:dyDescent="0.45">
      <c r="A53" s="29" t="s">
        <v>16</v>
      </c>
      <c r="B53" s="30"/>
      <c r="C53" s="30"/>
      <c r="D53" s="30"/>
      <c r="E53" s="30"/>
      <c r="F53" s="30"/>
      <c r="G53" s="30"/>
      <c r="H53" s="30"/>
      <c r="I53" s="30"/>
      <c r="J53" s="7"/>
      <c r="K53" s="7"/>
      <c r="L53" s="7"/>
      <c r="M53" s="7"/>
      <c r="N53" s="7"/>
    </row>
    <row r="54" spans="1:18" ht="43.5" customHeight="1" x14ac:dyDescent="0.55000000000000004">
      <c r="A54" s="44" t="s">
        <v>30</v>
      </c>
    </row>
  </sheetData>
  <mergeCells count="37">
    <mergeCell ref="A1:D1"/>
    <mergeCell ref="A2:C2"/>
    <mergeCell ref="A3:D3"/>
    <mergeCell ref="A10:K10"/>
    <mergeCell ref="A6:L7"/>
    <mergeCell ref="A9:K9"/>
    <mergeCell ref="A8:K8"/>
    <mergeCell ref="A50:I50"/>
    <mergeCell ref="M50:N50"/>
    <mergeCell ref="M52:N52"/>
    <mergeCell ref="M51:N51"/>
    <mergeCell ref="L12:L23"/>
    <mergeCell ref="A12:G12"/>
    <mergeCell ref="A16:G16"/>
    <mergeCell ref="A20:G20"/>
    <mergeCell ref="K12:K23"/>
    <mergeCell ref="A51:I51"/>
    <mergeCell ref="A52:I52"/>
    <mergeCell ref="A25:K25"/>
    <mergeCell ref="A26:K26"/>
    <mergeCell ref="A43:I44"/>
    <mergeCell ref="A45:I45"/>
    <mergeCell ref="L29:L40"/>
    <mergeCell ref="A49:I49"/>
    <mergeCell ref="K5:L5"/>
    <mergeCell ref="A46:I46"/>
    <mergeCell ref="A47:I47"/>
    <mergeCell ref="A48:I48"/>
    <mergeCell ref="A42:I42"/>
    <mergeCell ref="A24:K24"/>
    <mergeCell ref="I12:I23"/>
    <mergeCell ref="J12:J23"/>
    <mergeCell ref="J29:J40"/>
    <mergeCell ref="K29:K40"/>
    <mergeCell ref="F27:I27"/>
    <mergeCell ref="B27:E27"/>
    <mergeCell ref="J27:J28"/>
  </mergeCells>
  <hyperlinks>
    <hyperlink ref="A3:C3" r:id="rId1" display="e-mail: at-mebel.fasad@mail.ru"/>
    <hyperlink ref="A3" r:id="rId2" display="at-mebel.fasad@mail.ru"/>
  </hyperlinks>
  <printOptions horizontalCentered="1"/>
  <pageMargins left="0.25" right="0.25" top="0.75" bottom="0.75" header="0.3" footer="0.3"/>
  <pageSetup paperSize="9" scale="26" orientation="portrait" r:id="rId3"/>
  <rowBreaks count="1" manualBreakCount="1">
    <brk id="10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Вставки в Двери-Купе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2021-08-16T06:08:18Z</dcterms:modified>
</cp:coreProperties>
</file>